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ynadylewska\Desktop\2024\IP\etap II - www po rozstrzygnięciu\"/>
    </mc:Choice>
  </mc:AlternateContent>
  <xr:revisionPtr revIDLastSave="0" documentId="13_ncr:1_{0B70F7C8-8FB7-4AC9-89E3-817FB1C2D84A}" xr6:coauthVersionLast="47" xr6:coauthVersionMax="47" xr10:uidLastSave="{00000000-0000-0000-0000-000000000000}"/>
  <bookViews>
    <workbookView xWindow="-120" yWindow="-120" windowWidth="29040" windowHeight="15840" xr2:uid="{C24C12CC-4F4A-498D-B0FC-72B3AD2516F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24" i="1"/>
  <c r="D115" i="1"/>
  <c r="D106" i="1"/>
  <c r="D99" i="1"/>
  <c r="D90" i="1"/>
  <c r="D82" i="1"/>
  <c r="D74" i="1"/>
  <c r="D64" i="1"/>
  <c r="D57" i="1"/>
  <c r="D51" i="1"/>
  <c r="C23" i="1"/>
  <c r="A21" i="1"/>
  <c r="A28" i="1" s="1"/>
  <c r="A34" i="1" s="1"/>
  <c r="A40" i="1" s="1"/>
  <c r="A51" i="1" s="1"/>
  <c r="A57" i="1" s="1"/>
  <c r="A64" i="1" s="1"/>
  <c r="A74" i="1" s="1"/>
  <c r="A82" i="1" s="1"/>
  <c r="A90" i="1" s="1"/>
  <c r="A99" i="1" s="1"/>
  <c r="A106" i="1" s="1"/>
  <c r="A115" i="1" s="1"/>
  <c r="A124" i="1" s="1"/>
  <c r="D40" i="1"/>
  <c r="D34" i="1"/>
  <c r="D28" i="1"/>
  <c r="D21" i="1"/>
  <c r="D15" i="1"/>
  <c r="C131" i="1" l="1"/>
  <c r="C130" i="1"/>
  <c r="C36" i="1"/>
  <c r="C44" i="1" s="1"/>
  <c r="C53" i="1" s="1"/>
  <c r="C59" i="1" s="1"/>
  <c r="C66" i="1" s="1"/>
  <c r="C76" i="1" s="1"/>
  <c r="C84" i="1" s="1"/>
  <c r="C92" i="1" s="1"/>
  <c r="C30" i="1"/>
  <c r="C101" i="1" l="1"/>
  <c r="C108" i="1" s="1"/>
  <c r="C117" i="1" s="1"/>
</calcChain>
</file>

<file path=xl/sharedStrings.xml><?xml version="1.0" encoding="utf-8"?>
<sst xmlns="http://schemas.openxmlformats.org/spreadsheetml/2006/main" count="185" uniqueCount="104">
  <si>
    <t>nazwa zadania</t>
  </si>
  <si>
    <t>nr Witkac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</si>
  <si>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</si>
  <si>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1.1.</t>
  </si>
  <si>
    <t>wpływ na  włączenie dofinansowania do reżimu pomocy publicznej/de minimis</t>
  </si>
  <si>
    <t xml:space="preserve">proszę o wybranie symbolu tylko jednej odpowiedzi! (w pustym polu po prawej) </t>
  </si>
  <si>
    <t>A</t>
  </si>
  <si>
    <t>B</t>
  </si>
  <si>
    <t>1.2.</t>
  </si>
  <si>
    <t xml:space="preserve">Czy zadanie, którego dotyczy dofinansowanie wiąże się z oferowaniem na rynku towarów lub usług? </t>
  </si>
  <si>
    <t>1.3.</t>
  </si>
  <si>
    <t>C</t>
  </si>
  <si>
    <t>1.4.</t>
  </si>
  <si>
    <t>1.5.</t>
  </si>
  <si>
    <t>Czy   w  przypadku  prowadzenia   innej  działalności  gospodarczej,  wnioskodawca     zapewni    rozdzielność  finansowo-księgową  z  działalnością będącą przedmiotem dofinansowania?</t>
  </si>
  <si>
    <t xml:space="preserve">Część II. WPŁYW NA WYMIANĘ HANDLOWĄ/ ZAGROŻENIE ZAKŁÓCENIA KONKURENCJI </t>
  </si>
  <si>
    <t>2.1.</t>
  </si>
  <si>
    <t>D</t>
  </si>
  <si>
    <t>E</t>
  </si>
  <si>
    <t>2.2.</t>
  </si>
  <si>
    <t>2.3.</t>
  </si>
  <si>
    <t xml:space="preserve">Czy   wnioskodawca   prowadzi   działalność   polegającą   na  oferowaniu na rynku  towarów lub usług? </t>
  </si>
  <si>
    <t>Czy  zadanie  ma  charakter czysto  społeczny,  edukacyjny  lub  kulturalny,  a  jego efekty będą otwarte dla ogółu społeczeństwa bezpłatnie w trakcie jego  realizacji oraz po jego zakończeniu?</t>
  </si>
  <si>
    <t>2.4.</t>
  </si>
  <si>
    <t>F</t>
  </si>
  <si>
    <t>2.5.</t>
  </si>
  <si>
    <t>2.6.</t>
  </si>
  <si>
    <t>2.7.</t>
  </si>
  <si>
    <t>2.8.</t>
  </si>
  <si>
    <t>2.9.</t>
  </si>
  <si>
    <t>2.10.</t>
  </si>
  <si>
    <t>Prognozowane przychody uzyskane z tytułu realizacji zadania i/lub z wykorzystaniem efektów realizacji zadania.</t>
  </si>
  <si>
    <t>TAK</t>
  </si>
  <si>
    <t>NIE</t>
  </si>
  <si>
    <t>brak przychodów/przychody będą stanowić nie więcej niż 5% kosztów realizacji i eksploatacji zadania</t>
  </si>
  <si>
    <t>przychody będą stanowić 5,01-20% kosztów realizacji i eksploatacji zadania</t>
  </si>
  <si>
    <t>przychody będą przekraczać 20% kosztów realizacji i eksploatacji zadania</t>
  </si>
  <si>
    <t>Język, w którym prezentowane jest zadanie/efekty realizacji zadania.</t>
  </si>
  <si>
    <t>zadanie/efekty realizacji zadania ma charakter badawczy/specjalistyczny z ograniczonym gronem odbiorców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</si>
  <si>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</si>
  <si>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</t>
    </r>
  </si>
  <si>
    <t>nie więcej niż 5 000</t>
  </si>
  <si>
    <t>powyżej 5 000</t>
  </si>
  <si>
    <t>nie dotyczy - brak barier językowych w zakresie korzystania zadania/efektów realizacji zadania</t>
  </si>
  <si>
    <t>zadanie/efekty realizacji zadania są tłumaczone co najmniej na jeden język obcy</t>
  </si>
  <si>
    <t>zadanie/efekty realizacji zadania są prezentowane/publikowane wyłącznie w języku polskim</t>
  </si>
  <si>
    <t>zadanie/efekty realizacji zadania  w większości będą dostępne wyłącznie w RP, w miastach/miejscowościach do 100 tys. mieszkańców(jednym lub więcej)</t>
  </si>
  <si>
    <t>zadanie/efekty realizacji zadania  są dostępne wyłącznie w RP, w większości w miastach powyżej 100 tys. mieszkańców(jednym lub więcej)</t>
  </si>
  <si>
    <t>zadanie/efekty realizacji zadania w większości  są dostępne na terytorium RP, w stolicy województwa</t>
  </si>
  <si>
    <t>zadanie/efekty realizacji zadania  są dostępne w województwie graniczącym z innym państwem</t>
  </si>
  <si>
    <t>zadanie/efekty realizacji zadania  są dostępne zagranicą – w tym  poprzez środki komunikacji elektronicznej</t>
  </si>
  <si>
    <t>zadanie/efekty realizacji zadania służą stworzeniu/rozbudowie potencjału wnioskodawcy - koncepcja zadania nie uwzględnia czasu i sposobu udostępniania efektów realizacji zadania</t>
  </si>
  <si>
    <t>Dostępność komunikacyjna zadania i/lub efektów realizacji zadania.</t>
  </si>
  <si>
    <t>Lokalizacja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</si>
  <si>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</si>
  <si>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</si>
  <si>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</t>
    </r>
  </si>
  <si>
    <t>możliwość korzystania z zadania/efektów realizacji zadania w dowolnej lokalizacji (zadania wydawnicze i/lub dostępne za pośrednictwem środków komunikacji elektronicznej)</t>
  </si>
  <si>
    <t>Oferta kulturalna w miejscu realizacji zadania/dostępu do efektów realizacji zadania .</t>
  </si>
  <si>
    <t>nie dotyczy – zadanie badawcze/specjalistyczne dostępne za pośrednictwem środków komunikacji elektronicznej</t>
  </si>
  <si>
    <t>Promocja zadania/efektów realizacji zadania.</t>
  </si>
  <si>
    <t>nie dotyczy - zakres i koncepcja zadania nie obejmuje  promocji zadania i/lub efektów jego realizacji</t>
  </si>
  <si>
    <t>zadanie/efekty realizacji zadania  promowane  będą  wyłącznie w promieniu 75 km od miejsca wydarzenia</t>
  </si>
  <si>
    <t>zadanie i/lub efekty realizacji zadania promowane  będą  wyłącznie  na  terytorium  RP,  wyłącznie  w  języku polskim</t>
  </si>
  <si>
    <t>zadanie/efekty realizacji zadania promowane  będą wyłącznie w państwach spoza UE</t>
  </si>
  <si>
    <t>zadanie/efekty realizacji zadania promowane będą poza granicami RP i/lub w językach obcych, w tym poprzez środki komunikacji elektronicznej</t>
  </si>
  <si>
    <t>Unikatowość zadania/efektów realizacji zadania.</t>
  </si>
  <si>
    <t>zadanie/efekty realizacji zadania  są pozbawione cech unikatowych w skali ogólnopolskiej/regionalnej/lokalnej</t>
  </si>
  <si>
    <t>zadanie/efekty realizacji zadania  będą miały unikatowy charakter w skali ogólnopolskiej</t>
  </si>
  <si>
    <t>zadanie/efekty realizacji zadania  będą miały unikatowy charakter w skali międzynarodowej</t>
  </si>
  <si>
    <t>Renoma zadania/efektów realizacji zadania.</t>
  </si>
  <si>
    <t>zadanie/efekty realizacji zadania o renomie lokalnej</t>
  </si>
  <si>
    <t>nie dotyczy -   zakres zadania nie pozwala określić renomy zadania/efektów realizacji zadania (np. nowe wydarzenie kulturalne/nowa inwestycja/zadanie badawcze/ specjalistyczne)</t>
  </si>
  <si>
    <t>zadanie/efekty realizacji zadania o renomie regionalnej (wojewódzkiej)</t>
  </si>
  <si>
    <t>zadanie/efekty realizacji zadania o renomie ogólnopolskiej</t>
  </si>
  <si>
    <t>zadanie/efekty realizacji zadania o renomie międzynarodowej</t>
  </si>
  <si>
    <t>Renoma wnioskodawcy.</t>
  </si>
  <si>
    <t>wnioskodawca bez dorobku w zakresie działalności kulturalnej</t>
  </si>
  <si>
    <t>wnioskodawca o renomie lokalnej</t>
  </si>
  <si>
    <t>wnioskodawca o renomie regionalnej (wojewódzkiej)</t>
  </si>
  <si>
    <t>wnioskodawca o renomie ogólnopolskiej</t>
  </si>
  <si>
    <t>wnioskodawca o renomie międzynarodowej</t>
  </si>
  <si>
    <t xml:space="preserve">PODSUMOWANIE OCENY </t>
  </si>
  <si>
    <t>Część 1</t>
  </si>
  <si>
    <t>Część 2</t>
  </si>
  <si>
    <t>włączenie zadania do reżimu pomocy publicznej/pomocy de minimis</t>
  </si>
  <si>
    <t>OCENA KOŃCOWA</t>
  </si>
  <si>
    <t>Zatwierdzam:</t>
  </si>
  <si>
    <t>Uwagi:</t>
  </si>
  <si>
    <t>w promieniu 20 km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</t>
  </si>
  <si>
    <t>w promieniu 20 km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</t>
  </si>
  <si>
    <t>w promieniu 20 km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</t>
  </si>
  <si>
    <t>z zadania/efektów realizacji zadania będą korzystać wyłącznie lokalni odbiorcy w  promieniu  75  km,  ewentualny  udział  odbiorców  zagranicznych  nie  przekroczy 5% odbiorców zadania</t>
  </si>
  <si>
    <t>z zadania/efektów realizacji zadania będą  korzystali  mieszkańcy  danego  województwa, ewentualny udział odbiorców zagranicznych nie przekroczy  20% odbiorców zadania</t>
  </si>
  <si>
    <t>Przewidywana liczba odbiorców zadania/efektów realizacji zadania  w skali roku.</t>
  </si>
  <si>
    <t>Odbiorcy zadania/efektów realizacji zadania.</t>
  </si>
  <si>
    <t>pola niebieskie wypełnia NIM</t>
  </si>
  <si>
    <t>pola pomarańczowe wypełnia beneficjent</t>
  </si>
  <si>
    <t>nazwa beneficjenta</t>
  </si>
  <si>
    <t xml:space="preserve">odpowiedź beneficjenta  </t>
  </si>
  <si>
    <t>Symbol odpowiedzi i ocena zatwierdzona przez NIM</t>
  </si>
  <si>
    <t>OCENA KOŃCOWA (TAK/NIE - wypełnia NIM)</t>
  </si>
  <si>
    <t>Podpis osoby uprawnionej do reprezentowania beneficjenta:</t>
  </si>
  <si>
    <r>
      <t xml:space="preserve">SZCZEGÓŁOWA INFORMACJA DOTYCZĄCA POMOCY PUBLICZNEJ
</t>
    </r>
    <r>
      <rPr>
        <b/>
        <sz val="18"/>
        <color theme="1"/>
        <rFont val="Calibri"/>
        <family val="2"/>
        <scheme val="minor"/>
      </rPr>
      <t xml:space="preserve">Izby Pamięci - etap II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</si>
</sst>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wrapText="1"/>
    </xf>
    <xf numFmtId="0" fontId="16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49" fontId="4" fillId="5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>
      <alignment horizontal="lef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6B1D-FF5B-425F-930B-DEEA7CCA241A}">
  <dimension ref="A1:D139"/>
  <sheetViews>
    <sheetView tabSelected="1" zoomScale="90" zoomScaleNormal="90" workbookViewId="0">
      <selection sqref="A1:D1"/>
    </sheetView>
  </sheetViews>
  <sheetFormatPr defaultRowHeight="15" x14ac:dyDescent="0.25"/>
  <cols>
    <col min="1" max="1" width="10" customWidth="1"/>
    <col min="2" max="2" width="83.5703125" customWidth="1"/>
    <col min="3" max="4" width="24.42578125" customWidth="1"/>
  </cols>
  <sheetData>
    <row r="1" spans="1:4" ht="50.1" customHeight="1" thickBot="1" x14ac:dyDescent="0.3">
      <c r="A1" s="26" t="s">
        <v>103</v>
      </c>
      <c r="B1" s="27"/>
      <c r="C1" s="27"/>
      <c r="D1" s="28"/>
    </row>
    <row r="2" spans="1:4" x14ac:dyDescent="0.25">
      <c r="A2" s="21"/>
      <c r="B2" s="21"/>
      <c r="C2" s="21"/>
      <c r="D2" s="21"/>
    </row>
    <row r="3" spans="1:4" ht="15.75" x14ac:dyDescent="0.25">
      <c r="A3" s="29" t="s">
        <v>96</v>
      </c>
      <c r="B3" s="29"/>
      <c r="C3" s="29"/>
      <c r="D3" s="29"/>
    </row>
    <row r="4" spans="1:4" ht="15.75" x14ac:dyDescent="0.25">
      <c r="A4" s="30" t="s">
        <v>97</v>
      </c>
      <c r="B4" s="31"/>
      <c r="C4" s="31"/>
      <c r="D4" s="32"/>
    </row>
    <row r="5" spans="1:4" x14ac:dyDescent="0.25">
      <c r="A5" s="21"/>
      <c r="B5" s="21"/>
      <c r="C5" s="21"/>
      <c r="D5" s="21"/>
    </row>
    <row r="6" spans="1:4" ht="31.5" x14ac:dyDescent="0.25">
      <c r="A6" s="1" t="s">
        <v>1</v>
      </c>
      <c r="B6" s="2" t="s">
        <v>0</v>
      </c>
      <c r="C6" s="22" t="s">
        <v>98</v>
      </c>
      <c r="D6" s="22"/>
    </row>
    <row r="7" spans="1:4" ht="30" customHeight="1" x14ac:dyDescent="0.25">
      <c r="A7" s="14"/>
      <c r="B7" s="15"/>
      <c r="C7" s="23"/>
      <c r="D7" s="23"/>
    </row>
    <row r="8" spans="1:4" x14ac:dyDescent="0.25">
      <c r="A8" s="21"/>
      <c r="B8" s="21"/>
      <c r="C8" s="21"/>
      <c r="D8" s="21"/>
    </row>
    <row r="9" spans="1:4" ht="18.75" x14ac:dyDescent="0.25">
      <c r="A9" s="24" t="s">
        <v>2</v>
      </c>
      <c r="B9" s="24"/>
      <c r="C9" s="24"/>
      <c r="D9" s="24"/>
    </row>
    <row r="10" spans="1:4" x14ac:dyDescent="0.25">
      <c r="A10" s="21"/>
      <c r="B10" s="21"/>
      <c r="C10" s="21"/>
      <c r="D10" s="21"/>
    </row>
    <row r="11" spans="1:4" ht="30" x14ac:dyDescent="0.25">
      <c r="A11" s="5" t="s">
        <v>3</v>
      </c>
      <c r="B11" s="6" t="s">
        <v>21</v>
      </c>
      <c r="C11" s="25" t="s">
        <v>99</v>
      </c>
      <c r="D11" s="33" t="s">
        <v>4</v>
      </c>
    </row>
    <row r="12" spans="1:4" x14ac:dyDescent="0.25">
      <c r="A12" s="18" t="s">
        <v>5</v>
      </c>
      <c r="B12" s="18"/>
      <c r="C12" s="25"/>
      <c r="D12" s="33"/>
    </row>
    <row r="13" spans="1:4" x14ac:dyDescent="0.25">
      <c r="A13" s="7" t="s">
        <v>6</v>
      </c>
      <c r="B13" s="3" t="s">
        <v>32</v>
      </c>
      <c r="C13" s="19"/>
      <c r="D13" s="8">
        <v>0</v>
      </c>
    </row>
    <row r="14" spans="1:4" x14ac:dyDescent="0.25">
      <c r="A14" s="7" t="s">
        <v>7</v>
      </c>
      <c r="B14" s="3" t="s">
        <v>33</v>
      </c>
      <c r="C14" s="19"/>
      <c r="D14" s="8">
        <v>-1</v>
      </c>
    </row>
    <row r="15" spans="1:4" ht="18.75" x14ac:dyDescent="0.25">
      <c r="A15" s="20" t="s">
        <v>100</v>
      </c>
      <c r="B15" s="20"/>
      <c r="C15" s="16"/>
      <c r="D15" s="17" t="str">
        <f>IF(C15="B",-1,IF(C15="A",0,""))</f>
        <v/>
      </c>
    </row>
    <row r="16" spans="1:4" x14ac:dyDescent="0.25">
      <c r="A16" s="21"/>
      <c r="B16" s="21"/>
      <c r="C16" s="21"/>
      <c r="D16" s="21"/>
    </row>
    <row r="17" spans="1:4" ht="30" x14ac:dyDescent="0.25">
      <c r="A17" s="5" t="s">
        <v>8</v>
      </c>
      <c r="B17" s="6" t="s">
        <v>9</v>
      </c>
      <c r="C17" s="25" t="str">
        <f>C11</f>
        <v xml:space="preserve">odpowiedź beneficjenta  </v>
      </c>
      <c r="D17" s="33" t="s">
        <v>4</v>
      </c>
    </row>
    <row r="18" spans="1:4" x14ac:dyDescent="0.25">
      <c r="A18" s="18" t="s">
        <v>5</v>
      </c>
      <c r="B18" s="18"/>
      <c r="C18" s="25"/>
      <c r="D18" s="33"/>
    </row>
    <row r="19" spans="1:4" x14ac:dyDescent="0.25">
      <c r="A19" s="7" t="s">
        <v>6</v>
      </c>
      <c r="B19" s="3" t="s">
        <v>32</v>
      </c>
      <c r="C19" s="19"/>
      <c r="D19" s="8">
        <v>0</v>
      </c>
    </row>
    <row r="20" spans="1:4" x14ac:dyDescent="0.25">
      <c r="A20" s="7" t="s">
        <v>7</v>
      </c>
      <c r="B20" s="3" t="s">
        <v>33</v>
      </c>
      <c r="C20" s="19"/>
      <c r="D20" s="8">
        <v>-1</v>
      </c>
    </row>
    <row r="21" spans="1:4" ht="18.75" x14ac:dyDescent="0.25">
      <c r="A21" s="20" t="str">
        <f>A15</f>
        <v>Symbol odpowiedzi i ocena zatwierdzona przez NIM</v>
      </c>
      <c r="B21" s="20"/>
      <c r="C21" s="16"/>
      <c r="D21" s="17" t="str">
        <f>IF(C21="B",-1,IF(C21="A",0,""))</f>
        <v/>
      </c>
    </row>
    <row r="22" spans="1:4" x14ac:dyDescent="0.25">
      <c r="A22" s="21"/>
      <c r="B22" s="21"/>
      <c r="C22" s="21"/>
      <c r="D22" s="21"/>
    </row>
    <row r="23" spans="1:4" ht="30" x14ac:dyDescent="0.25">
      <c r="A23" s="5" t="s">
        <v>10</v>
      </c>
      <c r="B23" s="6" t="s">
        <v>31</v>
      </c>
      <c r="C23" s="25" t="str">
        <f>C17</f>
        <v xml:space="preserve">odpowiedź beneficjenta  </v>
      </c>
      <c r="D23" s="33" t="s">
        <v>4</v>
      </c>
    </row>
    <row r="24" spans="1:4" x14ac:dyDescent="0.25">
      <c r="A24" s="18" t="s">
        <v>5</v>
      </c>
      <c r="B24" s="18"/>
      <c r="C24" s="25"/>
      <c r="D24" s="33"/>
    </row>
    <row r="25" spans="1:4" ht="30" customHeight="1" x14ac:dyDescent="0.25">
      <c r="A25" s="7" t="s">
        <v>6</v>
      </c>
      <c r="B25" s="4" t="s">
        <v>34</v>
      </c>
      <c r="C25" s="19"/>
      <c r="D25" s="8">
        <v>-1</v>
      </c>
    </row>
    <row r="26" spans="1:4" x14ac:dyDescent="0.25">
      <c r="A26" s="7" t="s">
        <v>7</v>
      </c>
      <c r="B26" s="4" t="s">
        <v>35</v>
      </c>
      <c r="C26" s="19"/>
      <c r="D26" s="8">
        <v>0</v>
      </c>
    </row>
    <row r="27" spans="1:4" x14ac:dyDescent="0.25">
      <c r="A27" s="7" t="s">
        <v>11</v>
      </c>
      <c r="B27" s="4" t="s">
        <v>36</v>
      </c>
      <c r="C27" s="19"/>
      <c r="D27" s="8">
        <v>1</v>
      </c>
    </row>
    <row r="28" spans="1:4" ht="18.75" x14ac:dyDescent="0.25">
      <c r="A28" s="20" t="str">
        <f>A21</f>
        <v>Symbol odpowiedzi i ocena zatwierdzona przez NIM</v>
      </c>
      <c r="B28" s="20"/>
      <c r="C28" s="16"/>
      <c r="D28" s="17" t="str">
        <f>IF(C28="B",0,IF(C28="A",-1,IF(C28="C",1,"")))</f>
        <v/>
      </c>
    </row>
    <row r="29" spans="1:4" x14ac:dyDescent="0.25">
      <c r="A29" s="21"/>
      <c r="B29" s="21"/>
      <c r="C29" s="21"/>
      <c r="D29" s="21"/>
    </row>
    <row r="30" spans="1:4" ht="46.5" customHeight="1" x14ac:dyDescent="0.25">
      <c r="A30" s="5" t="s">
        <v>12</v>
      </c>
      <c r="B30" s="6" t="s">
        <v>22</v>
      </c>
      <c r="C30" s="25" t="str">
        <f>C23</f>
        <v xml:space="preserve">odpowiedź beneficjenta  </v>
      </c>
      <c r="D30" s="33" t="s">
        <v>4</v>
      </c>
    </row>
    <row r="31" spans="1:4" x14ac:dyDescent="0.25">
      <c r="A31" s="18" t="s">
        <v>5</v>
      </c>
      <c r="B31" s="18"/>
      <c r="C31" s="25"/>
      <c r="D31" s="33"/>
    </row>
    <row r="32" spans="1:4" x14ac:dyDescent="0.25">
      <c r="A32" s="7" t="s">
        <v>6</v>
      </c>
      <c r="B32" s="4" t="s">
        <v>32</v>
      </c>
      <c r="C32" s="19"/>
      <c r="D32" s="8">
        <v>-1</v>
      </c>
    </row>
    <row r="33" spans="1:4" x14ac:dyDescent="0.25">
      <c r="A33" s="7" t="s">
        <v>7</v>
      </c>
      <c r="B33" s="4" t="s">
        <v>33</v>
      </c>
      <c r="C33" s="19"/>
      <c r="D33" s="8">
        <v>1</v>
      </c>
    </row>
    <row r="34" spans="1:4" ht="18.75" x14ac:dyDescent="0.25">
      <c r="A34" s="20" t="str">
        <f>A28</f>
        <v>Symbol odpowiedzi i ocena zatwierdzona przez NIM</v>
      </c>
      <c r="B34" s="20"/>
      <c r="C34" s="16"/>
      <c r="D34" s="17" t="str">
        <f>IF(C34="B",1,IF(C34="A",-1,""))</f>
        <v/>
      </c>
    </row>
    <row r="35" spans="1:4" x14ac:dyDescent="0.25">
      <c r="A35" s="21"/>
      <c r="B35" s="21"/>
      <c r="C35" s="21"/>
      <c r="D35" s="21"/>
    </row>
    <row r="36" spans="1:4" ht="45" x14ac:dyDescent="0.25">
      <c r="A36" s="5" t="s">
        <v>13</v>
      </c>
      <c r="B36" s="6" t="s">
        <v>14</v>
      </c>
      <c r="C36" s="25" t="str">
        <f>C23</f>
        <v xml:space="preserve">odpowiedź beneficjenta  </v>
      </c>
      <c r="D36" s="33" t="s">
        <v>4</v>
      </c>
    </row>
    <row r="37" spans="1:4" x14ac:dyDescent="0.25">
      <c r="A37" s="18" t="s">
        <v>5</v>
      </c>
      <c r="B37" s="18"/>
      <c r="C37" s="25"/>
      <c r="D37" s="33"/>
    </row>
    <row r="38" spans="1:4" x14ac:dyDescent="0.25">
      <c r="A38" s="7" t="s">
        <v>6</v>
      </c>
      <c r="B38" s="4" t="s">
        <v>32</v>
      </c>
      <c r="C38" s="19"/>
      <c r="D38" s="8">
        <v>-1</v>
      </c>
    </row>
    <row r="39" spans="1:4" x14ac:dyDescent="0.25">
      <c r="A39" s="7" t="s">
        <v>7</v>
      </c>
      <c r="B39" s="4" t="s">
        <v>33</v>
      </c>
      <c r="C39" s="19"/>
      <c r="D39" s="8">
        <v>1</v>
      </c>
    </row>
    <row r="40" spans="1:4" ht="18.75" x14ac:dyDescent="0.25">
      <c r="A40" s="20" t="str">
        <f>A34</f>
        <v>Symbol odpowiedzi i ocena zatwierdzona przez NIM</v>
      </c>
      <c r="B40" s="20"/>
      <c r="C40" s="16"/>
      <c r="D40" s="17" t="str">
        <f>IF(C40="B",1,IF(C40="A",-1,""))</f>
        <v/>
      </c>
    </row>
    <row r="41" spans="1:4" x14ac:dyDescent="0.25">
      <c r="A41" s="21"/>
      <c r="B41" s="21"/>
      <c r="C41" s="21"/>
      <c r="D41" s="21"/>
    </row>
    <row r="42" spans="1:4" ht="18.75" x14ac:dyDescent="0.25">
      <c r="A42" s="24" t="s">
        <v>15</v>
      </c>
      <c r="B42" s="24"/>
      <c r="C42" s="24"/>
      <c r="D42" s="24"/>
    </row>
    <row r="43" spans="1:4" x14ac:dyDescent="0.25">
      <c r="A43" s="21"/>
      <c r="B43" s="21"/>
      <c r="C43" s="21"/>
      <c r="D43" s="21"/>
    </row>
    <row r="44" spans="1:4" x14ac:dyDescent="0.25">
      <c r="A44" s="5" t="s">
        <v>16</v>
      </c>
      <c r="B44" s="6" t="s">
        <v>95</v>
      </c>
      <c r="C44" s="25" t="str">
        <f>C36</f>
        <v xml:space="preserve">odpowiedź beneficjenta  </v>
      </c>
      <c r="D44" s="35" t="s">
        <v>4</v>
      </c>
    </row>
    <row r="45" spans="1:4" ht="20.25" customHeight="1" x14ac:dyDescent="0.25">
      <c r="A45" s="18" t="s">
        <v>5</v>
      </c>
      <c r="B45" s="18"/>
      <c r="C45" s="34"/>
      <c r="D45" s="35"/>
    </row>
    <row r="46" spans="1:4" ht="26.25" x14ac:dyDescent="0.25">
      <c r="A46" s="7" t="s">
        <v>6</v>
      </c>
      <c r="B46" s="4" t="s">
        <v>92</v>
      </c>
      <c r="C46" s="19"/>
      <c r="D46" s="8">
        <v>-1</v>
      </c>
    </row>
    <row r="47" spans="1:4" ht="26.25" x14ac:dyDescent="0.25">
      <c r="A47" s="7" t="s">
        <v>7</v>
      </c>
      <c r="B47" s="4" t="s">
        <v>93</v>
      </c>
      <c r="C47" s="19"/>
      <c r="D47" s="8">
        <v>0</v>
      </c>
    </row>
    <row r="48" spans="1:4" ht="26.25" x14ac:dyDescent="0.25">
      <c r="A48" s="7" t="s">
        <v>11</v>
      </c>
      <c r="B48" s="4" t="s">
        <v>38</v>
      </c>
      <c r="C48" s="19"/>
      <c r="D48" s="8">
        <v>0</v>
      </c>
    </row>
    <row r="49" spans="1:4" ht="39" x14ac:dyDescent="0.25">
      <c r="A49" s="7" t="s">
        <v>17</v>
      </c>
      <c r="B49" s="4" t="s">
        <v>39</v>
      </c>
      <c r="C49" s="19"/>
      <c r="D49" s="8">
        <v>0</v>
      </c>
    </row>
    <row r="50" spans="1:4" ht="26.25" x14ac:dyDescent="0.25">
      <c r="A50" s="7" t="s">
        <v>18</v>
      </c>
      <c r="B50" s="4" t="s">
        <v>40</v>
      </c>
      <c r="C50" s="19"/>
      <c r="D50" s="9">
        <v>0</v>
      </c>
    </row>
    <row r="51" spans="1:4" ht="18.75" x14ac:dyDescent="0.25">
      <c r="A51" s="20" t="str">
        <f>A40</f>
        <v>Symbol odpowiedzi i ocena zatwierdzona przez NIM</v>
      </c>
      <c r="B51" s="20"/>
      <c r="C51" s="16"/>
      <c r="D51" s="17" t="str">
        <f>IF(C51="A",-1,IF(C51="B",0,IF(C51="C",0,IF(C51="D",0,IF(C51="E",0,"")))))</f>
        <v/>
      </c>
    </row>
    <row r="52" spans="1:4" x14ac:dyDescent="0.25">
      <c r="A52" s="21"/>
      <c r="B52" s="21"/>
      <c r="C52" s="21"/>
      <c r="D52" s="21"/>
    </row>
    <row r="53" spans="1:4" x14ac:dyDescent="0.25">
      <c r="A53" s="5" t="s">
        <v>19</v>
      </c>
      <c r="B53" s="6" t="s">
        <v>94</v>
      </c>
      <c r="C53" s="25" t="str">
        <f>C44</f>
        <v xml:space="preserve">odpowiedź beneficjenta  </v>
      </c>
      <c r="D53" s="35" t="s">
        <v>4</v>
      </c>
    </row>
    <row r="54" spans="1:4" ht="21" customHeight="1" x14ac:dyDescent="0.25">
      <c r="A54" s="18" t="s">
        <v>5</v>
      </c>
      <c r="B54" s="18"/>
      <c r="C54" s="34"/>
      <c r="D54" s="35"/>
    </row>
    <row r="55" spans="1:4" x14ac:dyDescent="0.25">
      <c r="A55" s="7" t="s">
        <v>6</v>
      </c>
      <c r="B55" s="4" t="s">
        <v>41</v>
      </c>
      <c r="C55" s="19"/>
      <c r="D55" s="8">
        <v>-1</v>
      </c>
    </row>
    <row r="56" spans="1:4" x14ac:dyDescent="0.25">
      <c r="A56" s="7" t="s">
        <v>7</v>
      </c>
      <c r="B56" s="4" t="s">
        <v>42</v>
      </c>
      <c r="C56" s="19"/>
      <c r="D56" s="8">
        <v>0</v>
      </c>
    </row>
    <row r="57" spans="1:4" ht="18.75" x14ac:dyDescent="0.25">
      <c r="A57" s="20" t="str">
        <f>A51</f>
        <v>Symbol odpowiedzi i ocena zatwierdzona przez NIM</v>
      </c>
      <c r="B57" s="20"/>
      <c r="C57" s="16"/>
      <c r="D57" s="17" t="str">
        <f>IF(C57="B",0,IF(C57="A",-1,""))</f>
        <v/>
      </c>
    </row>
    <row r="58" spans="1:4" x14ac:dyDescent="0.25">
      <c r="A58" s="21"/>
      <c r="B58" s="21"/>
      <c r="C58" s="21"/>
      <c r="D58" s="21"/>
    </row>
    <row r="59" spans="1:4" x14ac:dyDescent="0.25">
      <c r="A59" s="5" t="s">
        <v>20</v>
      </c>
      <c r="B59" s="6" t="s">
        <v>37</v>
      </c>
      <c r="C59" s="25" t="str">
        <f>C53</f>
        <v xml:space="preserve">odpowiedź beneficjenta  </v>
      </c>
      <c r="D59" s="35" t="s">
        <v>4</v>
      </c>
    </row>
    <row r="60" spans="1:4" ht="23.25" customHeight="1" x14ac:dyDescent="0.25">
      <c r="A60" s="18" t="s">
        <v>5</v>
      </c>
      <c r="B60" s="18"/>
      <c r="C60" s="34"/>
      <c r="D60" s="35"/>
    </row>
    <row r="61" spans="1:4" x14ac:dyDescent="0.25">
      <c r="A61" s="7" t="s">
        <v>6</v>
      </c>
      <c r="B61" s="4" t="s">
        <v>43</v>
      </c>
      <c r="C61" s="19"/>
      <c r="D61" s="8">
        <v>0</v>
      </c>
    </row>
    <row r="62" spans="1:4" x14ac:dyDescent="0.25">
      <c r="A62" s="7" t="s">
        <v>7</v>
      </c>
      <c r="B62" s="3" t="s">
        <v>44</v>
      </c>
      <c r="C62" s="19"/>
      <c r="D62" s="8">
        <v>0</v>
      </c>
    </row>
    <row r="63" spans="1:4" x14ac:dyDescent="0.25">
      <c r="A63" s="7" t="s">
        <v>11</v>
      </c>
      <c r="B63" s="3" t="s">
        <v>45</v>
      </c>
      <c r="C63" s="19"/>
      <c r="D63" s="8">
        <v>-1</v>
      </c>
    </row>
    <row r="64" spans="1:4" ht="18.75" x14ac:dyDescent="0.25">
      <c r="A64" s="20" t="str">
        <f>A57</f>
        <v>Symbol odpowiedzi i ocena zatwierdzona przez NIM</v>
      </c>
      <c r="B64" s="20"/>
      <c r="C64" s="16"/>
      <c r="D64" s="17" t="str">
        <f>IF(C64="B",0,IF(C64="A",0,IF(C64="C",-1,"")))</f>
        <v/>
      </c>
    </row>
    <row r="65" spans="1:4" x14ac:dyDescent="0.25">
      <c r="A65" s="21"/>
      <c r="B65" s="21"/>
      <c r="C65" s="21"/>
      <c r="D65" s="21"/>
    </row>
    <row r="66" spans="1:4" x14ac:dyDescent="0.25">
      <c r="A66" s="5" t="s">
        <v>23</v>
      </c>
      <c r="B66" s="6" t="s">
        <v>53</v>
      </c>
      <c r="C66" s="25" t="str">
        <f>C59</f>
        <v xml:space="preserve">odpowiedź beneficjenta  </v>
      </c>
      <c r="D66" s="33" t="s">
        <v>4</v>
      </c>
    </row>
    <row r="67" spans="1:4" ht="18.75" customHeight="1" x14ac:dyDescent="0.25">
      <c r="A67" s="18" t="s">
        <v>5</v>
      </c>
      <c r="B67" s="18"/>
      <c r="C67" s="25"/>
      <c r="D67" s="33"/>
    </row>
    <row r="68" spans="1:4" ht="25.5" x14ac:dyDescent="0.25">
      <c r="A68" s="7" t="s">
        <v>6</v>
      </c>
      <c r="B68" s="3" t="s">
        <v>46</v>
      </c>
      <c r="C68" s="19"/>
      <c r="D68" s="8">
        <v>-1</v>
      </c>
    </row>
    <row r="69" spans="1:4" ht="25.5" x14ac:dyDescent="0.25">
      <c r="A69" s="7" t="s">
        <v>7</v>
      </c>
      <c r="B69" s="3" t="s">
        <v>47</v>
      </c>
      <c r="C69" s="19"/>
      <c r="D69" s="8">
        <v>0</v>
      </c>
    </row>
    <row r="70" spans="1:4" x14ac:dyDescent="0.25">
      <c r="A70" s="7" t="s">
        <v>11</v>
      </c>
      <c r="B70" s="3" t="s">
        <v>48</v>
      </c>
      <c r="C70" s="19"/>
      <c r="D70" s="8">
        <v>0</v>
      </c>
    </row>
    <row r="71" spans="1:4" x14ac:dyDescent="0.25">
      <c r="A71" s="7" t="s">
        <v>17</v>
      </c>
      <c r="B71" s="3" t="s">
        <v>49</v>
      </c>
      <c r="C71" s="19"/>
      <c r="D71" s="8">
        <v>0</v>
      </c>
    </row>
    <row r="72" spans="1:4" ht="25.5" x14ac:dyDescent="0.25">
      <c r="A72" s="7" t="s">
        <v>18</v>
      </c>
      <c r="B72" s="3" t="s">
        <v>50</v>
      </c>
      <c r="C72" s="19"/>
      <c r="D72" s="8">
        <v>0</v>
      </c>
    </row>
    <row r="73" spans="1:4" ht="25.5" x14ac:dyDescent="0.25">
      <c r="A73" s="7" t="s">
        <v>24</v>
      </c>
      <c r="B73" s="3" t="s">
        <v>51</v>
      </c>
      <c r="C73" s="19"/>
      <c r="D73" s="8">
        <v>0</v>
      </c>
    </row>
    <row r="74" spans="1:4" ht="18.75" x14ac:dyDescent="0.25">
      <c r="A74" s="20" t="str">
        <f>A64</f>
        <v>Symbol odpowiedzi i ocena zatwierdzona przez NIM</v>
      </c>
      <c r="B74" s="20"/>
      <c r="C74" s="16"/>
      <c r="D74" s="17" t="str">
        <f>IF(C74="A",-1,IF(C74="B",0,IF(C74="C",0,IF(C74="D",0,IF(C74="E",0,IF(C74="F",0,""))))))</f>
        <v/>
      </c>
    </row>
    <row r="75" spans="1:4" x14ac:dyDescent="0.25">
      <c r="A75" s="21"/>
      <c r="B75" s="21"/>
      <c r="C75" s="21"/>
      <c r="D75" s="21"/>
    </row>
    <row r="76" spans="1:4" x14ac:dyDescent="0.25">
      <c r="A76" s="5" t="s">
        <v>25</v>
      </c>
      <c r="B76" s="6" t="s">
        <v>52</v>
      </c>
      <c r="C76" s="25" t="str">
        <f>C66</f>
        <v xml:space="preserve">odpowiedź beneficjenta  </v>
      </c>
      <c r="D76" s="35" t="s">
        <v>4</v>
      </c>
    </row>
    <row r="77" spans="1:4" ht="21.75" customHeight="1" x14ac:dyDescent="0.25">
      <c r="A77" s="18" t="s">
        <v>5</v>
      </c>
      <c r="B77" s="18"/>
      <c r="C77" s="34"/>
      <c r="D77" s="35"/>
    </row>
    <row r="78" spans="1:4" ht="63.75" x14ac:dyDescent="0.25">
      <c r="A78" s="7" t="s">
        <v>6</v>
      </c>
      <c r="B78" s="3" t="s">
        <v>54</v>
      </c>
      <c r="C78" s="19"/>
      <c r="D78" s="8">
        <v>-1</v>
      </c>
    </row>
    <row r="79" spans="1:4" ht="25.5" x14ac:dyDescent="0.25">
      <c r="A79" s="7" t="s">
        <v>7</v>
      </c>
      <c r="B79" s="3" t="s">
        <v>55</v>
      </c>
      <c r="C79" s="19"/>
      <c r="D79" s="8">
        <v>0</v>
      </c>
    </row>
    <row r="80" spans="1:4" x14ac:dyDescent="0.25">
      <c r="A80" s="7" t="s">
        <v>11</v>
      </c>
      <c r="B80" s="3" t="s">
        <v>56</v>
      </c>
      <c r="C80" s="19"/>
      <c r="D80" s="8">
        <v>0</v>
      </c>
    </row>
    <row r="81" spans="1:4" ht="25.5" x14ac:dyDescent="0.25">
      <c r="A81" s="7" t="s">
        <v>17</v>
      </c>
      <c r="B81" s="3" t="s">
        <v>57</v>
      </c>
      <c r="C81" s="19"/>
      <c r="D81" s="8">
        <v>0</v>
      </c>
    </row>
    <row r="82" spans="1:4" ht="18.75" x14ac:dyDescent="0.25">
      <c r="A82" s="20" t="str">
        <f>A74</f>
        <v>Symbol odpowiedzi i ocena zatwierdzona przez NIM</v>
      </c>
      <c r="B82" s="20"/>
      <c r="C82" s="16"/>
      <c r="D82" s="17" t="str">
        <f>IF(C82="A",-1,IF(C82="B",0,IF(C82="C",0,IF(C82="D",0,""))))</f>
        <v/>
      </c>
    </row>
    <row r="83" spans="1:4" x14ac:dyDescent="0.25">
      <c r="A83" s="21"/>
      <c r="B83" s="21"/>
      <c r="C83" s="21"/>
      <c r="D83" s="21"/>
    </row>
    <row r="84" spans="1:4" x14ac:dyDescent="0.25">
      <c r="A84" s="5" t="s">
        <v>26</v>
      </c>
      <c r="B84" s="6" t="s">
        <v>58</v>
      </c>
      <c r="C84" s="25" t="str">
        <f>C76</f>
        <v xml:space="preserve">odpowiedź beneficjenta  </v>
      </c>
      <c r="D84" s="35" t="s">
        <v>4</v>
      </c>
    </row>
    <row r="85" spans="1:4" ht="24.75" customHeight="1" x14ac:dyDescent="0.25">
      <c r="A85" s="18" t="s">
        <v>5</v>
      </c>
      <c r="B85" s="18"/>
      <c r="C85" s="34"/>
      <c r="D85" s="35"/>
    </row>
    <row r="86" spans="1:4" ht="51.75" x14ac:dyDescent="0.25">
      <c r="A86" s="7" t="s">
        <v>6</v>
      </c>
      <c r="B86" s="4" t="s">
        <v>89</v>
      </c>
      <c r="C86" s="19"/>
      <c r="D86" s="8">
        <v>-1</v>
      </c>
    </row>
    <row r="87" spans="1:4" ht="26.25" x14ac:dyDescent="0.25">
      <c r="A87" s="7" t="s">
        <v>7</v>
      </c>
      <c r="B87" s="4" t="s">
        <v>59</v>
      </c>
      <c r="C87" s="19"/>
      <c r="D87" s="8">
        <v>0</v>
      </c>
    </row>
    <row r="88" spans="1:4" ht="51.75" x14ac:dyDescent="0.25">
      <c r="A88" s="7" t="s">
        <v>11</v>
      </c>
      <c r="B88" s="4" t="s">
        <v>90</v>
      </c>
      <c r="C88" s="19"/>
      <c r="D88" s="8">
        <v>0</v>
      </c>
    </row>
    <row r="89" spans="1:4" ht="51.75" x14ac:dyDescent="0.25">
      <c r="A89" s="7" t="s">
        <v>17</v>
      </c>
      <c r="B89" s="4" t="s">
        <v>91</v>
      </c>
      <c r="C89" s="19"/>
      <c r="D89" s="8">
        <v>0</v>
      </c>
    </row>
    <row r="90" spans="1:4" ht="18.75" x14ac:dyDescent="0.25">
      <c r="A90" s="20" t="str">
        <f>A82</f>
        <v>Symbol odpowiedzi i ocena zatwierdzona przez NIM</v>
      </c>
      <c r="B90" s="20"/>
      <c r="C90" s="16"/>
      <c r="D90" s="17" t="str">
        <f>IF(C90="A",-1,IF(C90="B",0,IF(C90="C",0,IF(C90="D",0,""))))</f>
        <v/>
      </c>
    </row>
    <row r="91" spans="1:4" x14ac:dyDescent="0.25">
      <c r="A91" s="21"/>
      <c r="B91" s="21"/>
      <c r="C91" s="21"/>
      <c r="D91" s="21"/>
    </row>
    <row r="92" spans="1:4" x14ac:dyDescent="0.25">
      <c r="A92" s="5" t="s">
        <v>27</v>
      </c>
      <c r="B92" s="6" t="s">
        <v>60</v>
      </c>
      <c r="C92" s="25" t="str">
        <f>C84</f>
        <v xml:space="preserve">odpowiedź beneficjenta  </v>
      </c>
      <c r="D92" s="33" t="s">
        <v>4</v>
      </c>
    </row>
    <row r="93" spans="1:4" ht="20.25" customHeight="1" x14ac:dyDescent="0.25">
      <c r="A93" s="18" t="s">
        <v>5</v>
      </c>
      <c r="B93" s="18"/>
      <c r="C93" s="25"/>
      <c r="D93" s="33"/>
    </row>
    <row r="94" spans="1:4" ht="29.25" customHeight="1" x14ac:dyDescent="0.25">
      <c r="A94" s="7" t="s">
        <v>6</v>
      </c>
      <c r="B94" s="3" t="s">
        <v>61</v>
      </c>
      <c r="C94" s="19"/>
      <c r="D94" s="8">
        <v>-1</v>
      </c>
    </row>
    <row r="95" spans="1:4" ht="25.5" x14ac:dyDescent="0.25">
      <c r="A95" s="7" t="s">
        <v>7</v>
      </c>
      <c r="B95" s="3" t="s">
        <v>62</v>
      </c>
      <c r="C95" s="19"/>
      <c r="D95" s="8">
        <v>-1</v>
      </c>
    </row>
    <row r="96" spans="1:4" ht="25.5" x14ac:dyDescent="0.25">
      <c r="A96" s="7" t="s">
        <v>11</v>
      </c>
      <c r="B96" s="3" t="s">
        <v>63</v>
      </c>
      <c r="C96" s="19"/>
      <c r="D96" s="8">
        <v>0</v>
      </c>
    </row>
    <row r="97" spans="1:4" x14ac:dyDescent="0.25">
      <c r="A97" s="7" t="s">
        <v>17</v>
      </c>
      <c r="B97" s="3" t="s">
        <v>64</v>
      </c>
      <c r="C97" s="19"/>
      <c r="D97" s="8">
        <v>0</v>
      </c>
    </row>
    <row r="98" spans="1:4" ht="25.5" x14ac:dyDescent="0.25">
      <c r="A98" s="7" t="s">
        <v>18</v>
      </c>
      <c r="B98" s="3" t="s">
        <v>65</v>
      </c>
      <c r="C98" s="19"/>
      <c r="D98" s="8">
        <v>1</v>
      </c>
    </row>
    <row r="99" spans="1:4" ht="18.75" x14ac:dyDescent="0.25">
      <c r="A99" s="20" t="str">
        <f>A90</f>
        <v>Symbol odpowiedzi i ocena zatwierdzona przez NIM</v>
      </c>
      <c r="B99" s="20"/>
      <c r="C99" s="16"/>
      <c r="D99" s="17" t="str">
        <f>IF(C99="A",-1,IF(C99="B",-1,IF(C99="C",0,IF(C99="D",0,IF(C99="E",1,"")))))</f>
        <v/>
      </c>
    </row>
    <row r="100" spans="1:4" x14ac:dyDescent="0.25">
      <c r="A100" s="21"/>
      <c r="B100" s="21"/>
      <c r="C100" s="21"/>
      <c r="D100" s="21"/>
    </row>
    <row r="101" spans="1:4" x14ac:dyDescent="0.25">
      <c r="A101" s="5" t="s">
        <v>28</v>
      </c>
      <c r="B101" s="6" t="s">
        <v>66</v>
      </c>
      <c r="C101" s="25" t="str">
        <f>C92</f>
        <v xml:space="preserve">odpowiedź beneficjenta  </v>
      </c>
      <c r="D101" s="33" t="s">
        <v>4</v>
      </c>
    </row>
    <row r="102" spans="1:4" x14ac:dyDescent="0.25">
      <c r="A102" s="18" t="s">
        <v>5</v>
      </c>
      <c r="B102" s="18"/>
      <c r="C102" s="25"/>
      <c r="D102" s="33"/>
    </row>
    <row r="103" spans="1:4" ht="26.25" x14ac:dyDescent="0.25">
      <c r="A103" s="11" t="s">
        <v>6</v>
      </c>
      <c r="B103" s="10" t="s">
        <v>67</v>
      </c>
      <c r="C103" s="19"/>
      <c r="D103" s="9">
        <v>-1</v>
      </c>
    </row>
    <row r="104" spans="1:4" x14ac:dyDescent="0.25">
      <c r="A104" s="11" t="s">
        <v>7</v>
      </c>
      <c r="B104" s="10" t="s">
        <v>68</v>
      </c>
      <c r="C104" s="19"/>
      <c r="D104" s="9">
        <v>0</v>
      </c>
    </row>
    <row r="105" spans="1:4" x14ac:dyDescent="0.25">
      <c r="A105" s="11" t="s">
        <v>11</v>
      </c>
      <c r="B105" s="10" t="s">
        <v>69</v>
      </c>
      <c r="C105" s="19"/>
      <c r="D105" s="9">
        <v>1</v>
      </c>
    </row>
    <row r="106" spans="1:4" ht="18.75" x14ac:dyDescent="0.25">
      <c r="A106" s="20" t="str">
        <f>A99</f>
        <v>Symbol odpowiedzi i ocena zatwierdzona przez NIM</v>
      </c>
      <c r="B106" s="20"/>
      <c r="C106" s="16"/>
      <c r="D106" s="17" t="str">
        <f>IF(C106="B",0,IF(C106="A",-1,IF(C106="C",1,"")))</f>
        <v/>
      </c>
    </row>
    <row r="107" spans="1:4" x14ac:dyDescent="0.25">
      <c r="A107" s="21"/>
      <c r="B107" s="21"/>
      <c r="C107" s="21"/>
      <c r="D107" s="21"/>
    </row>
    <row r="108" spans="1:4" x14ac:dyDescent="0.25">
      <c r="A108" s="5" t="s">
        <v>29</v>
      </c>
      <c r="B108" s="6" t="s">
        <v>70</v>
      </c>
      <c r="C108" s="25" t="str">
        <f>C101</f>
        <v xml:space="preserve">odpowiedź beneficjenta  </v>
      </c>
      <c r="D108" s="33" t="s">
        <v>4</v>
      </c>
    </row>
    <row r="109" spans="1:4" x14ac:dyDescent="0.25">
      <c r="A109" s="18" t="s">
        <v>5</v>
      </c>
      <c r="B109" s="18"/>
      <c r="C109" s="25"/>
      <c r="D109" s="33"/>
    </row>
    <row r="110" spans="1:4" x14ac:dyDescent="0.25">
      <c r="A110" s="7" t="s">
        <v>6</v>
      </c>
      <c r="B110" s="4" t="s">
        <v>71</v>
      </c>
      <c r="C110" s="19"/>
      <c r="D110" s="12">
        <v>-1</v>
      </c>
    </row>
    <row r="111" spans="1:4" ht="26.25" x14ac:dyDescent="0.25">
      <c r="A111" s="7" t="s">
        <v>7</v>
      </c>
      <c r="B111" s="4" t="s">
        <v>72</v>
      </c>
      <c r="C111" s="19"/>
      <c r="D111" s="12">
        <v>0</v>
      </c>
    </row>
    <row r="112" spans="1:4" x14ac:dyDescent="0.25">
      <c r="A112" s="7" t="s">
        <v>11</v>
      </c>
      <c r="B112" s="4" t="s">
        <v>73</v>
      </c>
      <c r="C112" s="19"/>
      <c r="D112" s="12">
        <v>0</v>
      </c>
    </row>
    <row r="113" spans="1:4" x14ac:dyDescent="0.25">
      <c r="A113" s="7" t="s">
        <v>17</v>
      </c>
      <c r="B113" s="4" t="s">
        <v>74</v>
      </c>
      <c r="C113" s="19"/>
      <c r="D113" s="12">
        <v>1</v>
      </c>
    </row>
    <row r="114" spans="1:4" x14ac:dyDescent="0.25">
      <c r="A114" s="7" t="s">
        <v>18</v>
      </c>
      <c r="B114" s="4" t="s">
        <v>75</v>
      </c>
      <c r="C114" s="19"/>
      <c r="D114" s="12">
        <v>1</v>
      </c>
    </row>
    <row r="115" spans="1:4" ht="18.75" x14ac:dyDescent="0.25">
      <c r="A115" s="20" t="str">
        <f>A106</f>
        <v>Symbol odpowiedzi i ocena zatwierdzona przez NIM</v>
      </c>
      <c r="B115" s="20"/>
      <c r="C115" s="16"/>
      <c r="D115" s="17" t="str">
        <f>IF(C115="A",-1,IF(C115="B",0,IF(C115="C",0,IF(C115="D",1,IF(C115="E",1,"")))))</f>
        <v/>
      </c>
    </row>
    <row r="116" spans="1:4" x14ac:dyDescent="0.25">
      <c r="A116" s="21"/>
      <c r="B116" s="21"/>
      <c r="C116" s="21"/>
      <c r="D116" s="21"/>
    </row>
    <row r="117" spans="1:4" x14ac:dyDescent="0.25">
      <c r="A117" s="5" t="s">
        <v>30</v>
      </c>
      <c r="B117" s="6" t="s">
        <v>76</v>
      </c>
      <c r="C117" s="25" t="str">
        <f>C108</f>
        <v xml:space="preserve">odpowiedź beneficjenta  </v>
      </c>
      <c r="D117" s="33" t="s">
        <v>4</v>
      </c>
    </row>
    <row r="118" spans="1:4" x14ac:dyDescent="0.25">
      <c r="A118" s="18" t="s">
        <v>5</v>
      </c>
      <c r="B118" s="18"/>
      <c r="C118" s="25"/>
      <c r="D118" s="33"/>
    </row>
    <row r="119" spans="1:4" x14ac:dyDescent="0.25">
      <c r="A119" s="7" t="s">
        <v>6</v>
      </c>
      <c r="B119" s="4" t="s">
        <v>77</v>
      </c>
      <c r="C119" s="19"/>
      <c r="D119" s="8">
        <v>-1</v>
      </c>
    </row>
    <row r="120" spans="1:4" x14ac:dyDescent="0.25">
      <c r="A120" s="7" t="s">
        <v>7</v>
      </c>
      <c r="B120" s="4" t="s">
        <v>78</v>
      </c>
      <c r="C120" s="19"/>
      <c r="D120" s="8">
        <v>-1</v>
      </c>
    </row>
    <row r="121" spans="1:4" x14ac:dyDescent="0.25">
      <c r="A121" s="7" t="s">
        <v>11</v>
      </c>
      <c r="B121" s="4" t="s">
        <v>79</v>
      </c>
      <c r="C121" s="19"/>
      <c r="D121" s="8">
        <v>0</v>
      </c>
    </row>
    <row r="122" spans="1:4" x14ac:dyDescent="0.25">
      <c r="A122" s="7" t="s">
        <v>17</v>
      </c>
      <c r="B122" s="4" t="s">
        <v>80</v>
      </c>
      <c r="C122" s="19"/>
      <c r="D122" s="8">
        <v>1</v>
      </c>
    </row>
    <row r="123" spans="1:4" x14ac:dyDescent="0.25">
      <c r="A123" s="7" t="s">
        <v>18</v>
      </c>
      <c r="B123" s="4" t="s">
        <v>81</v>
      </c>
      <c r="C123" s="19"/>
      <c r="D123" s="8">
        <v>1</v>
      </c>
    </row>
    <row r="124" spans="1:4" ht="18.75" x14ac:dyDescent="0.25">
      <c r="A124" s="20" t="str">
        <f>A115</f>
        <v>Symbol odpowiedzi i ocena zatwierdzona przez NIM</v>
      </c>
      <c r="B124" s="20"/>
      <c r="C124" s="16"/>
      <c r="D124" s="17" t="str">
        <f>IF(C124="A",-1,IF(C124="B",-1,IF(C124="C",0,IF(C124="D",1,IF(C124="E",1,"")))))</f>
        <v/>
      </c>
    </row>
    <row r="125" spans="1:4" x14ac:dyDescent="0.25">
      <c r="A125" s="21"/>
      <c r="B125" s="21"/>
      <c r="C125" s="21"/>
      <c r="D125" s="21"/>
    </row>
    <row r="126" spans="1:4" ht="18.75" x14ac:dyDescent="0.25">
      <c r="A126" s="39" t="s">
        <v>102</v>
      </c>
      <c r="B126" s="39"/>
      <c r="C126" s="39"/>
      <c r="D126" s="39"/>
    </row>
    <row r="127" spans="1:4" ht="52.35" customHeight="1" x14ac:dyDescent="0.25">
      <c r="A127" s="43"/>
      <c r="B127" s="43"/>
      <c r="C127" s="43"/>
      <c r="D127" s="43"/>
    </row>
    <row r="128" spans="1:4" x14ac:dyDescent="0.25">
      <c r="A128" s="13"/>
      <c r="B128" s="13"/>
      <c r="C128" s="13"/>
      <c r="D128" s="13"/>
    </row>
    <row r="129" spans="1:4" ht="18.75" x14ac:dyDescent="0.25">
      <c r="A129" s="41" t="s">
        <v>82</v>
      </c>
      <c r="B129" s="41"/>
      <c r="C129" s="41"/>
      <c r="D129" s="41"/>
    </row>
    <row r="130" spans="1:4" x14ac:dyDescent="0.25">
      <c r="A130" s="36" t="s">
        <v>83</v>
      </c>
      <c r="B130" s="36"/>
      <c r="C130" s="42" t="e">
        <f>SUM(D15+D21+D28+D34+D40)</f>
        <v>#VALUE!</v>
      </c>
      <c r="D130" s="42"/>
    </row>
    <row r="131" spans="1:4" x14ac:dyDescent="0.25">
      <c r="A131" s="36" t="s">
        <v>84</v>
      </c>
      <c r="B131" s="36"/>
      <c r="C131" s="42" t="e">
        <f>SUM(D51+D57+D64+D74+D82+D90+D99+D106+D115+D124)</f>
        <v>#VALUE!</v>
      </c>
      <c r="D131" s="42"/>
    </row>
    <row r="132" spans="1:4" x14ac:dyDescent="0.25">
      <c r="A132" s="36" t="s">
        <v>101</v>
      </c>
      <c r="B132" s="36"/>
      <c r="C132" s="37" t="s">
        <v>85</v>
      </c>
      <c r="D132" s="37"/>
    </row>
    <row r="133" spans="1:4" ht="18.75" x14ac:dyDescent="0.25">
      <c r="A133" s="36" t="s">
        <v>86</v>
      </c>
      <c r="B133" s="36"/>
      <c r="C133" s="38"/>
      <c r="D133" s="38"/>
    </row>
    <row r="135" spans="1:4" ht="18.75" x14ac:dyDescent="0.25">
      <c r="A135" s="39" t="s">
        <v>88</v>
      </c>
      <c r="B135" s="39"/>
      <c r="C135" s="39"/>
      <c r="D135" s="39"/>
    </row>
    <row r="136" spans="1:4" ht="51" customHeight="1" x14ac:dyDescent="0.25">
      <c r="A136" s="40"/>
      <c r="B136" s="40"/>
      <c r="C136" s="40"/>
      <c r="D136" s="40"/>
    </row>
    <row r="138" spans="1:4" ht="18.75" x14ac:dyDescent="0.25">
      <c r="A138" s="39" t="s">
        <v>87</v>
      </c>
      <c r="B138" s="39"/>
      <c r="C138" s="39"/>
      <c r="D138" s="39"/>
    </row>
    <row r="139" spans="1:4" ht="48.6" customHeight="1" x14ac:dyDescent="0.25">
      <c r="A139" s="40"/>
      <c r="B139" s="40"/>
      <c r="C139" s="40"/>
      <c r="D139" s="40"/>
    </row>
  </sheetData>
  <mergeCells count="116">
    <mergeCell ref="A132:B133"/>
    <mergeCell ref="C132:D132"/>
    <mergeCell ref="C133:D133"/>
    <mergeCell ref="A138:D138"/>
    <mergeCell ref="A139:D139"/>
    <mergeCell ref="A135:D135"/>
    <mergeCell ref="A136:D136"/>
    <mergeCell ref="A125:D125"/>
    <mergeCell ref="A129:D129"/>
    <mergeCell ref="A130:B130"/>
    <mergeCell ref="C130:D130"/>
    <mergeCell ref="A131:B131"/>
    <mergeCell ref="C131:D131"/>
    <mergeCell ref="A126:D126"/>
    <mergeCell ref="A127:D127"/>
    <mergeCell ref="C119:C123"/>
    <mergeCell ref="A124:B124"/>
    <mergeCell ref="C110:C114"/>
    <mergeCell ref="A115:B115"/>
    <mergeCell ref="A116:D116"/>
    <mergeCell ref="C117:C118"/>
    <mergeCell ref="D117:D118"/>
    <mergeCell ref="A118:B118"/>
    <mergeCell ref="C103:C105"/>
    <mergeCell ref="A106:B106"/>
    <mergeCell ref="A107:D107"/>
    <mergeCell ref="C108:C109"/>
    <mergeCell ref="D108:D109"/>
    <mergeCell ref="A109:B109"/>
    <mergeCell ref="C94:C98"/>
    <mergeCell ref="A99:B99"/>
    <mergeCell ref="A100:D100"/>
    <mergeCell ref="C101:C102"/>
    <mergeCell ref="D101:D102"/>
    <mergeCell ref="A102:B102"/>
    <mergeCell ref="A90:B90"/>
    <mergeCell ref="A91:D91"/>
    <mergeCell ref="C92:C93"/>
    <mergeCell ref="D92:D93"/>
    <mergeCell ref="A93:B93"/>
    <mergeCell ref="A82:B82"/>
    <mergeCell ref="A83:D83"/>
    <mergeCell ref="C84:C85"/>
    <mergeCell ref="D84:D85"/>
    <mergeCell ref="A85:B85"/>
    <mergeCell ref="C86:C89"/>
    <mergeCell ref="A74:B74"/>
    <mergeCell ref="A75:D75"/>
    <mergeCell ref="C76:C77"/>
    <mergeCell ref="D76:D77"/>
    <mergeCell ref="A77:B77"/>
    <mergeCell ref="C78:C81"/>
    <mergeCell ref="A65:D65"/>
    <mergeCell ref="A43:D43"/>
    <mergeCell ref="C66:C67"/>
    <mergeCell ref="D66:D67"/>
    <mergeCell ref="A67:B67"/>
    <mergeCell ref="C68:C73"/>
    <mergeCell ref="A58:D58"/>
    <mergeCell ref="C59:C60"/>
    <mergeCell ref="D59:D60"/>
    <mergeCell ref="A60:B60"/>
    <mergeCell ref="C61:C63"/>
    <mergeCell ref="A64:B64"/>
    <mergeCell ref="A52:D52"/>
    <mergeCell ref="C53:C54"/>
    <mergeCell ref="D53:D54"/>
    <mergeCell ref="A54:B54"/>
    <mergeCell ref="C55:C56"/>
    <mergeCell ref="A57:B57"/>
    <mergeCell ref="A42:D42"/>
    <mergeCell ref="C44:C45"/>
    <mergeCell ref="D44:D45"/>
    <mergeCell ref="A45:B45"/>
    <mergeCell ref="C46:C50"/>
    <mergeCell ref="A51:B51"/>
    <mergeCell ref="C38:C39"/>
    <mergeCell ref="A40:B40"/>
    <mergeCell ref="A41:D41"/>
    <mergeCell ref="A22:D22"/>
    <mergeCell ref="C23:C24"/>
    <mergeCell ref="D23:D24"/>
    <mergeCell ref="A24:B24"/>
    <mergeCell ref="C25:C27"/>
    <mergeCell ref="C17:C18"/>
    <mergeCell ref="D17:D18"/>
    <mergeCell ref="A18:B18"/>
    <mergeCell ref="C19:C20"/>
    <mergeCell ref="A21:B21"/>
    <mergeCell ref="C32:C33"/>
    <mergeCell ref="A34:B34"/>
    <mergeCell ref="A35:D35"/>
    <mergeCell ref="C36:C37"/>
    <mergeCell ref="D36:D37"/>
    <mergeCell ref="A37:B37"/>
    <mergeCell ref="A28:B28"/>
    <mergeCell ref="A29:D29"/>
    <mergeCell ref="C30:C31"/>
    <mergeCell ref="D30:D31"/>
    <mergeCell ref="A31:B31"/>
    <mergeCell ref="A12:B12"/>
    <mergeCell ref="C13:C14"/>
    <mergeCell ref="A15:B15"/>
    <mergeCell ref="A16:D16"/>
    <mergeCell ref="C6:D6"/>
    <mergeCell ref="C7:D7"/>
    <mergeCell ref="A9:D9"/>
    <mergeCell ref="C11:C12"/>
    <mergeCell ref="A1:D1"/>
    <mergeCell ref="A2:D2"/>
    <mergeCell ref="A3:D3"/>
    <mergeCell ref="A4:D4"/>
    <mergeCell ref="A5:D5"/>
    <mergeCell ref="A8:D8"/>
    <mergeCell ref="A10:D10"/>
    <mergeCell ref="D11:D12"/>
  </mergeCells>
  <dataValidations count="18">
    <dataValidation allowBlank="1" showInputMessage="1" showErrorMessage="1" prompt="Proszę wpisać w polu niżej lub wybrać z listy" sqref="C30 C11 C17 C23 C36 C44:C45 C53:C54 C59:C60 C76:C77 C84:C85 C92 C66 C108 C101 C117" xr:uid="{6F5E818F-1B3C-4C35-BE39-984BA5483414}"/>
    <dataValidation type="list" allowBlank="1" showInputMessage="1" showErrorMessage="1" prompt="dozwolone symbole: A lub B; proszę wpisać lub wybrać z listy" sqref="C38:C40" xr:uid="{01A66992-C100-4448-A888-1C39856537E3}">
      <formula1>$A$38:$A$39</formula1>
    </dataValidation>
    <dataValidation type="list" allowBlank="1" showInputMessage="1" showErrorMessage="1" prompt="dozwolone symbole: A lub B; proszę wpisać lub wybrać z listy" sqref="C19:C21" xr:uid="{BA5FFB1D-0493-45B1-91E1-757CEF8F28C2}">
      <formula1>$A$19:$A$20</formula1>
    </dataValidation>
    <dataValidation type="list" allowBlank="1" showInputMessage="1" showErrorMessage="1" prompt="dozwolone symbole: A,B,C,D,E; proszę wpisać lub wybrać z listy" sqref="C46:C51" xr:uid="{029EB086-3DD8-417B-8D48-446C773E6899}">
      <formula1>$A$46:$A$50</formula1>
    </dataValidation>
    <dataValidation type="list" allowBlank="1" showInputMessage="1" showErrorMessage="1" prompt="dozwolone symbole: A lub B; proszę wpisać lub wybrać z listy" sqref="C55:C57" xr:uid="{7D788455-C0B5-4437-A3E7-26CDCB1351EB}">
      <formula1>$A$55:$A$56</formula1>
    </dataValidation>
    <dataValidation type="list" allowBlank="1" showInputMessage="1" showErrorMessage="1" prompt="dozwolone symbole: A,B lub C; proszę wpisać lub wybrać z listy" sqref="C103:C106" xr:uid="{EAAC9AAC-2BC5-4B72-9ECE-61B1B6D5B2B1}">
      <formula1>$A$103:$A$105</formula1>
    </dataValidation>
    <dataValidation type="list" allowBlank="1" showInputMessage="1" showErrorMessage="1" prompt="dozwolone symbole: A,B,C,D; proszę wpisać lub wybrać z listy" sqref="C86:C90" xr:uid="{28B4CBA3-6867-40ED-BC70-9C509E9A460A}">
      <formula1>$A$86:$A$89</formula1>
    </dataValidation>
    <dataValidation type="list" allowBlank="1" showInputMessage="1" showErrorMessage="1" prompt="dozwolone symbole: A,B,C,D,E,F; proszę wpisać lub wybrać z listy" sqref="C68:C74" xr:uid="{8C77EA81-032D-4ED4-8D7B-9498E551CCB0}">
      <formula1>$A$68:$A$73</formula1>
    </dataValidation>
    <dataValidation type="list" allowBlank="1" showInputMessage="1" showErrorMessage="1" prompt="dozwolone symbole: A,B,C,D,E; proszę wpisać lub wybrać z listy" sqref="C119:C124" xr:uid="{227CC8EE-C81E-44BD-9684-2B0900D85F58}">
      <formula1>$A$119:$A$123</formula1>
    </dataValidation>
    <dataValidation allowBlank="1" showInputMessage="1" showErrorMessage="1" prompt="(proszę wybrać tryb zatwierdzenia z listy poniżej )" sqref="A138:D138 A135:D135 A126:D126" xr:uid="{2D4F0AFF-93EF-45D4-B54E-BF1231C288E0}"/>
    <dataValidation type="list" allowBlank="1" showInputMessage="1" showErrorMessage="1" promptTitle="TAK" sqref="C133:D133" xr:uid="{DDFCF68C-D0AA-451E-B4A0-0ADBF9A66F36}">
      <formula1>$B$13:$B$14</formula1>
    </dataValidation>
    <dataValidation type="list" allowBlank="1" showInputMessage="1" showErrorMessage="1" prompt="dozwolone symbole: A,B lub C; proszę wpisać lub wybrać z listy" sqref="C25:C28" xr:uid="{5F54DC5F-743E-47EE-BA30-5F22AC63DC5E}">
      <formula1>$A$25:$A$27</formula1>
    </dataValidation>
    <dataValidation type="list" allowBlank="1" showInputMessage="1" showErrorMessage="1" prompt="dozwolone symbole: A lub B; proszę wpisać lub wybrać z listy" sqref="C13:C15" xr:uid="{688EB7FA-A54B-4D3A-8C35-2A76558614D9}">
      <formula1>$A$13:$A$14</formula1>
    </dataValidation>
    <dataValidation type="list" allowBlank="1" showInputMessage="1" showErrorMessage="1" prompt="dozwolone symbole: A lub B; proszę wpisać lub wybrać z listy" sqref="C32:C34" xr:uid="{76A42CC8-BFA6-4CA5-9A8E-BF4A99E3375B}">
      <formula1>$A$32:$A$33</formula1>
    </dataValidation>
    <dataValidation type="list" allowBlank="1" showInputMessage="1" showErrorMessage="1" prompt="dozwolone symbole: A,B lub C; proszę wpisać lub wybrać z listy" sqref="C61:C64" xr:uid="{2B97E9E5-E5D5-4473-AB44-92A169D920C8}">
      <formula1>$A$61:$A$63</formula1>
    </dataValidation>
    <dataValidation type="list" allowBlank="1" showInputMessage="1" showErrorMessage="1" prompt="dozwolone symbole: A,B,C,D; proszę wpisać lub wybrać z listy" sqref="C78:C82" xr:uid="{F1F52D2C-FD0C-426C-85AB-E6A569CA42E6}">
      <formula1>$A$78:$A$81</formula1>
    </dataValidation>
    <dataValidation type="list" allowBlank="1" showInputMessage="1" showErrorMessage="1" prompt="dozwolone symbole: A,B,C,D,E; proszę wpisać lub wybrać z listy" sqref="C94:C99" xr:uid="{5A9CD1D6-8B7A-49FD-B515-40709D9AE775}">
      <formula1>$A$94:$A$98</formula1>
    </dataValidation>
    <dataValidation type="list" allowBlank="1" showInputMessage="1" showErrorMessage="1" prompt="dozwolone symbole: A,B,C,D,E; proszę wpisać lub wybrać z listy" sqref="C110:C115" xr:uid="{118797B8-C68E-40A0-8B34-A851D19C91B3}">
      <formula1>$A$110:$A$114</formula1>
    </dataValidation>
  </dataValidations>
  <pageMargins left="0.39370078740157483" right="0.35433070866141736" top="0.35433070866141736" bottom="0.15748031496062992" header="0.31496062992125984" footer="0.31496062992125984"/>
  <pageSetup paperSize="9" orientation="landscape" horizontalDpi="300" verticalDpi="300" r:id="rId1"/>
  <ignoredErrors>
    <ignoredError sqref="C130:C13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Czartoryjska</dc:creator>
  <cp:lastModifiedBy>Koryna Dylewska</cp:lastModifiedBy>
  <cp:lastPrinted>2020-10-09T15:09:06Z</cp:lastPrinted>
  <dcterms:created xsi:type="dcterms:W3CDTF">2020-10-09T12:06:23Z</dcterms:created>
  <dcterms:modified xsi:type="dcterms:W3CDTF">2025-01-20T06:58:30Z</dcterms:modified>
</cp:coreProperties>
</file>